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Q407" sheetId="1" r:id="rId1"/>
    <sheet name="2007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<sst xmlns="http://schemas.openxmlformats.org/spreadsheetml/2006/main" count="177" uniqueCount="96">
  <si>
    <t>Sè cuèi kú</t>
  </si>
  <si>
    <t xml:space="preserve">          Tæng céng nguån vèn                                                                       </t>
  </si>
  <si>
    <t>B¸o c¸o tµi chÝnh tãm t¾t</t>
  </si>
  <si>
    <t>Sè d­ ®Çu kú</t>
  </si>
  <si>
    <t>I</t>
  </si>
  <si>
    <t>II</t>
  </si>
  <si>
    <t xml:space="preserve">Tµi s¶n cè ®Þnh                                                                                </t>
  </si>
  <si>
    <t>III</t>
  </si>
  <si>
    <t xml:space="preserve">Tæng céng tµi s¶n                                                                           </t>
  </si>
  <si>
    <t>IV</t>
  </si>
  <si>
    <t xml:space="preserve">Nî ph¶i tr¶                                                                                      </t>
  </si>
  <si>
    <t xml:space="preserve">Nî ng¾n h¹n                                                                                    </t>
  </si>
  <si>
    <t xml:space="preserve">Nî dµi h¹n                                                                                     </t>
  </si>
  <si>
    <t>V</t>
  </si>
  <si>
    <t>II. KÕt qu¶ ho¹t ®éng s¶n xuÊt kinh doanh</t>
  </si>
  <si>
    <t>STT</t>
  </si>
  <si>
    <t xml:space="preserve">C¸c kho¶n ®Çu t­ tµi chÝnh ng¾n h¹n                                                            </t>
  </si>
  <si>
    <t xml:space="preserve">Hµng tån kho                                                                                    </t>
  </si>
  <si>
    <t xml:space="preserve"> Tµi s¶n cè ®Þnh, ®Çu t­ dµi h¹n                                                                  </t>
  </si>
  <si>
    <t>Doanh thu b¸n hµng vµ cung cÊp dÞch vô</t>
  </si>
  <si>
    <t>Gi¸ vèn hµng b¸n</t>
  </si>
  <si>
    <t>Cæ tøc trªn mçi cæ phiÕu</t>
  </si>
  <si>
    <t>Chi phÝ b¸n hµng</t>
  </si>
  <si>
    <t>Chi phÝ qu¶n lý doanh nghiÖp</t>
  </si>
  <si>
    <t>Chi phÝ kh¸c</t>
  </si>
  <si>
    <t xml:space="preserve">Lîi nhuËn kh¸c </t>
  </si>
  <si>
    <t>ChØ tiªu</t>
  </si>
  <si>
    <t>I. B¶ng c©n ®èi kÕ to¸n</t>
  </si>
  <si>
    <t>Ng­êi lËp                         KÕ to¸n tr­ëng</t>
  </si>
  <si>
    <t>VI</t>
  </si>
  <si>
    <t>C«ng ty cæ phÇn Viglacera ®«ng anh</t>
  </si>
  <si>
    <t>Néi dung</t>
  </si>
  <si>
    <t>Tµi s¶n ng¾n h¹n</t>
  </si>
  <si>
    <t>TiÒn vµ c¸c kho¶n t­¬ng ®­¬ng tiÒn</t>
  </si>
  <si>
    <t>Tµi s¶n ng¾n h¹n kh¸c</t>
  </si>
  <si>
    <t>C¸c kho¶n ph¶i thu dµi h¹n</t>
  </si>
  <si>
    <t xml:space="preserve">  - Tµi s¶n cè ®Þnh h÷u h×nh</t>
  </si>
  <si>
    <t xml:space="preserve">  - Tµi s¶n cè ®Þnh v« h×nh</t>
  </si>
  <si>
    <t xml:space="preserve">  - Tµi s¶n cè ®Þnh thuª tµi chÝnh</t>
  </si>
  <si>
    <t xml:space="preserve">  - Chi phÝ x©y dùng c¬ b¶n dë dang</t>
  </si>
  <si>
    <t>BÊt ®éng s¶n ®Çu t­</t>
  </si>
  <si>
    <t>C¸c kho¶n ®Çu t­ tµi chÝnh dµi h¹n</t>
  </si>
  <si>
    <t>Tµi s¶n dµi h¹n kh¸c</t>
  </si>
  <si>
    <t>Vèn chñ së h÷u</t>
  </si>
  <si>
    <t xml:space="preserve"> - Vèn ®Çu t­ cña chñ së h÷u</t>
  </si>
  <si>
    <t xml:space="preserve"> - ThÆng d­ cèn cæ phÇn</t>
  </si>
  <si>
    <t xml:space="preserve"> - Vèn kh¸c cña chñ së h÷u</t>
  </si>
  <si>
    <t xml:space="preserve"> - Cæ phiÕu quü</t>
  </si>
  <si>
    <t xml:space="preserve"> - Chªnh lÖch ®¸nh gi¸ l¹i tµi s¶n</t>
  </si>
  <si>
    <t xml:space="preserve"> - Chªnh lÖch tû gi¸ hèi ®o¸i</t>
  </si>
  <si>
    <t xml:space="preserve"> - C¸c quü</t>
  </si>
  <si>
    <t xml:space="preserve"> - Lîi nhuËn sau thuÕ ch­a ph©n phèi</t>
  </si>
  <si>
    <t xml:space="preserve"> - Nguån vèn ®Çu t­ XDCB</t>
  </si>
  <si>
    <t xml:space="preserve">Nguån kinh phÝ vµ quü kh¸c                                                             </t>
  </si>
  <si>
    <t xml:space="preserve"> - Quü khen th­ëng phóc lîi</t>
  </si>
  <si>
    <t xml:space="preserve"> - Nguån kinh phÝ</t>
  </si>
  <si>
    <t xml:space="preserve"> - Nguån kinh phÝ ®· h×nh thµnh TSC§</t>
  </si>
  <si>
    <t>C¸c kho¶n gi¶m trõ doanh thu</t>
  </si>
  <si>
    <t>Doanh thu thuÇn vÒ b¸n hµng vµ cung cÊp dÞch vô</t>
  </si>
  <si>
    <t>Lîi nhuËn gép vÒ b¸n hµng vµ cung cÊp dÞch vô</t>
  </si>
  <si>
    <t>Doanh thu ho¹t ®éng tµi chÝnh</t>
  </si>
  <si>
    <t>Chi phÝ tµi chÝnh</t>
  </si>
  <si>
    <t>Lîi nhuËn thuÇn tõ ho¹t ®éng kinh doanh</t>
  </si>
  <si>
    <t>Thu nhËp kh¸c</t>
  </si>
  <si>
    <t>Tæng lîi nhuËn kÕ to¸n tr­íc thuÕ</t>
  </si>
  <si>
    <t xml:space="preserve">ThuÕ thu nhËp doanh nghiÖp </t>
  </si>
  <si>
    <t>Lîi nhuËn sau thuÕ thu nhËp doanh nghiÖp</t>
  </si>
  <si>
    <t>L·i c¬ b¶n trªn cæ phiÕu</t>
  </si>
  <si>
    <t>Gi¸m ®èc c«ng ty</t>
  </si>
  <si>
    <t>C¸c kho¶n ph¶i thu ng¾n h¹n</t>
  </si>
  <si>
    <t>Quý 4 n¨m 2007</t>
  </si>
  <si>
    <t>§«ng anh, ngµy 10 th¸ng 01 n¨m 2008</t>
  </si>
  <si>
    <t>III. C¸c chØ tiªu tµi chÝnh c¬ b¶n</t>
  </si>
  <si>
    <t>§¬n vÞ tÝnh</t>
  </si>
  <si>
    <t>C¬ cÊu tµi s¶n</t>
  </si>
  <si>
    <t xml:space="preserve"> - Tµi s¶n dµi h¹n / Tæng tµi s¶n</t>
  </si>
  <si>
    <t xml:space="preserve"> - Tµi s¶n ng¾n h¹n / Tæng tµi s¶n</t>
  </si>
  <si>
    <t>C¬ cÊu nguån vèn</t>
  </si>
  <si>
    <t xml:space="preserve"> - Nî ph¶i tr¶ / Tæng nguån vèn</t>
  </si>
  <si>
    <t xml:space="preserve"> - Nguån vèn chñ së h÷u / Tæng nguån vèn</t>
  </si>
  <si>
    <t>Kh¶ n¨ng thanh to¸n</t>
  </si>
  <si>
    <t xml:space="preserve"> - Kh¶ n¨ng thanh to¸n nhanh</t>
  </si>
  <si>
    <t xml:space="preserve"> - Kh¶ n¨ng thanh to¸n hiÖn hµnh</t>
  </si>
  <si>
    <t>Tû suÊt lîi nhuËn</t>
  </si>
  <si>
    <t xml:space="preserve"> - Tû suÊt lîi nhuËn sau thuÕ / Tæng tµi s¶n</t>
  </si>
  <si>
    <t xml:space="preserve"> - Tû suÊt lîi nhuËn sau thuÕ / Doanh thu thuÇn</t>
  </si>
  <si>
    <t xml:space="preserve"> - Tû suÊt lîi nhuËn sau thuÕ / Nguån vèn chñ së h÷u</t>
  </si>
  <si>
    <t>%</t>
  </si>
  <si>
    <t>LÇn</t>
  </si>
  <si>
    <t>Quý 4/2007</t>
  </si>
  <si>
    <t>C¶ n¨m 2007</t>
  </si>
  <si>
    <t>N¨m 2006</t>
  </si>
  <si>
    <t>N¨m 2007</t>
  </si>
  <si>
    <t xml:space="preserve"> N¨m 2007</t>
  </si>
  <si>
    <t>NguyÔn ThÞ TuyÕt Lan                        Vò ThÞ BÝch Ph­îng</t>
  </si>
  <si>
    <t>NguyÔn ThiÖn Tø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</si>
</sst>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###\ ###\ ###\ ###\ ###"/>
    <numFmt numFmtId="173" formatCode="\ ###.0\ ###\ ###\ ###\ ###"/>
    <numFmt numFmtId="174" formatCode="\ ###.\ ###\ ###\ ###\ ###"/>
    <numFmt numFmtId="175" formatCode="\ ##.\ ###\ ###\ ###\ ###"/>
    <numFmt numFmtId="176" formatCode="\ #.\ ###\ ###\ ###\ ###"/>
    <numFmt numFmtId="177" formatCode="\ .\ ###\ ###\ ###\ ;##########################################################################################################################################################################################################################################"/>
    <numFmt numFmtId="178" formatCode="\ .\ ##\ ###\ ###\ ;###########################################################################################################################################################################################################################################"/>
    <numFmt numFmtId="179" formatCode="\ .\ #\ ###\ ###\ ;############################################################################################################################################################################################################################################"/>
    <numFmt numFmtId="180" formatCode="\ .\ \ ###\ ###\ ;#############################################################################################################################################################################################################################################"/>
    <numFmt numFmtId="181" formatCode="\ .\ \ ##\ ###\ ;##############################################################################################################################################################################################################################################"/>
    <numFmt numFmtId="182" formatCode="\ .\ \ #\ ###\ ;###############################################################################################################################################################################################################################################"/>
    <numFmt numFmtId="183" formatCode="\ .\ \ \ ###\ ;###############################################################################################################################################################################################################################################"/>
    <numFmt numFmtId="184" formatCode="\ .\ \ \ ##\ ;###############################################################################################################################################################################################################################################"/>
    <numFmt numFmtId="185" formatCode="\ .\ \ \ #\ ;###############################################################################################################################################################################################################################################"/>
    <numFmt numFmtId="186" formatCode="\ \ \ \ \ ;###############################################################################################################################################################################################################################################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\ .\ ###\ ###\ ###\ ;"/>
  </numFmts>
  <fonts count="15">
    <font>
      <sz val="12"/>
      <name val=".VnTime"/>
      <family val="0"/>
    </font>
    <font>
      <b/>
      <sz val="10"/>
      <name val=".VnTimeH"/>
      <family val="2"/>
    </font>
    <font>
      <sz val="8"/>
      <name val=".VnArialH"/>
      <family val="2"/>
    </font>
    <font>
      <b/>
      <sz val="12"/>
      <name val=".VnTimeH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b/>
      <i/>
      <sz val="10"/>
      <name val=".VnTime"/>
      <family val="2"/>
    </font>
    <font>
      <b/>
      <i/>
      <sz val="12"/>
      <name val=".VnTime"/>
      <family val="2"/>
    </font>
    <font>
      <sz val="10"/>
      <color indexed="8"/>
      <name val=".VnTime"/>
      <family val="0"/>
    </font>
    <font>
      <b/>
      <sz val="12"/>
      <name val=".VnTime"/>
      <family val="0"/>
    </font>
    <font>
      <b/>
      <sz val="11"/>
      <name val=".VnTimeH"/>
      <family val="2"/>
    </font>
    <font>
      <b/>
      <sz val="11"/>
      <name val=".VnTime"/>
      <family val="2"/>
    </font>
    <font>
      <sz val="11"/>
      <name val=".VnTime"/>
      <family val="0"/>
    </font>
    <font>
      <b/>
      <sz val="10"/>
      <color indexed="8"/>
      <name val=".VnTim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2" fontId="6" fillId="0" borderId="1" xfId="15" applyNumberFormat="1" applyFont="1" applyBorder="1" applyAlignment="1">
      <alignment horizontal="right"/>
    </xf>
    <xf numFmtId="172" fontId="6" fillId="0" borderId="2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2" xfId="15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172" fontId="6" fillId="0" borderId="3" xfId="15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2" fontId="7" fillId="0" borderId="1" xfId="15" applyNumberFormat="1" applyFont="1" applyBorder="1" applyAlignment="1">
      <alignment horizontal="right"/>
    </xf>
    <xf numFmtId="172" fontId="7" fillId="0" borderId="2" xfId="15" applyNumberFormat="1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172" fontId="5" fillId="0" borderId="6" xfId="15" applyNumberFormat="1" applyFont="1" applyBorder="1" applyAlignment="1">
      <alignment horizontal="right"/>
    </xf>
    <xf numFmtId="172" fontId="5" fillId="0" borderId="7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1" fontId="5" fillId="0" borderId="7" xfId="15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5" fillId="0" borderId="7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4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2" fontId="1" fillId="0" borderId="1" xfId="15" applyNumberFormat="1" applyFont="1" applyBorder="1" applyAlignment="1">
      <alignment horizontal="right"/>
    </xf>
    <xf numFmtId="172" fontId="1" fillId="0" borderId="2" xfId="15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72" fontId="6" fillId="0" borderId="6" xfId="15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/>
    </xf>
    <xf numFmtId="172" fontId="5" fillId="0" borderId="13" xfId="15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72" fontId="1" fillId="0" borderId="13" xfId="15" applyNumberFormat="1" applyFont="1" applyBorder="1" applyAlignment="1">
      <alignment horizontal="right"/>
    </xf>
    <xf numFmtId="172" fontId="1" fillId="0" borderId="15" xfId="1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2" fontId="1" fillId="0" borderId="0" xfId="15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72" fontId="12" fillId="0" borderId="0" xfId="15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172" fontId="5" fillId="0" borderId="0" xfId="15" applyNumberFormat="1" applyFont="1" applyBorder="1" applyAlignment="1">
      <alignment horizontal="right"/>
    </xf>
    <xf numFmtId="0" fontId="9" fillId="0" borderId="11" xfId="0" applyFont="1" applyBorder="1" applyAlignment="1" applyProtection="1">
      <alignment/>
      <protection locked="0"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4" fillId="0" borderId="8" xfId="0" applyFont="1" applyFill="1" applyBorder="1" applyAlignment="1">
      <alignment/>
    </xf>
    <xf numFmtId="0" fontId="14" fillId="0" borderId="8" xfId="0" applyFont="1" applyFill="1" applyBorder="1" applyAlignment="1">
      <alignment horizontal="center"/>
    </xf>
    <xf numFmtId="172" fontId="5" fillId="0" borderId="8" xfId="15" applyNumberFormat="1" applyFont="1" applyBorder="1" applyAlignment="1">
      <alignment horizontal="right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71" fontId="5" fillId="0" borderId="1" xfId="15" applyFont="1" applyBorder="1" applyAlignment="1">
      <alignment horizontal="right"/>
    </xf>
    <xf numFmtId="171" fontId="5" fillId="0" borderId="13" xfId="15" applyFont="1" applyBorder="1" applyAlignment="1">
      <alignment horizontal="right"/>
    </xf>
    <xf numFmtId="171" fontId="5" fillId="0" borderId="0" xfId="15" applyFont="1" applyBorder="1" applyAlignment="1">
      <alignment horizontal="right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42">
      <selection activeCell="A47" sqref="A47:E69"/>
    </sheetView>
  </sheetViews>
  <sheetFormatPr defaultColWidth="8.796875" defaultRowHeight="15"/>
  <cols>
    <col min="1" max="1" width="5.69921875" style="0" customWidth="1"/>
    <col min="2" max="2" width="40.5" style="0" customWidth="1"/>
    <col min="3" max="3" width="8.19921875" style="0" hidden="1" customWidth="1"/>
    <col min="4" max="4" width="15" style="0" customWidth="1"/>
    <col min="5" max="5" width="16" style="0" customWidth="1"/>
    <col min="6" max="6" width="12.8984375" style="0" customWidth="1"/>
  </cols>
  <sheetData>
    <row r="1" spans="2:5" ht="15.75">
      <c r="B1" s="1" t="s">
        <v>30</v>
      </c>
      <c r="C1" s="1"/>
      <c r="D1" s="2"/>
      <c r="E1" s="2"/>
    </row>
    <row r="2" spans="2:5" ht="17.25">
      <c r="B2" s="88" t="s">
        <v>2</v>
      </c>
      <c r="C2" s="88"/>
      <c r="D2" s="88"/>
      <c r="E2" s="88"/>
    </row>
    <row r="3" spans="2:5" ht="15.75">
      <c r="B3" s="89" t="s">
        <v>70</v>
      </c>
      <c r="C3" s="89"/>
      <c r="D3" s="89"/>
      <c r="E3" s="89"/>
    </row>
    <row r="4" spans="1:5" ht="16.5">
      <c r="A4" s="55" t="s">
        <v>27</v>
      </c>
      <c r="B4" s="32"/>
      <c r="C4" s="32"/>
      <c r="D4" s="3"/>
      <c r="E4" s="3"/>
    </row>
    <row r="5" spans="2:5" ht="6" customHeight="1">
      <c r="B5" s="4"/>
      <c r="C5" s="4"/>
      <c r="D5" s="89"/>
      <c r="E5" s="89"/>
    </row>
    <row r="6" spans="1:5" ht="20.25" customHeight="1">
      <c r="A6" s="10" t="s">
        <v>15</v>
      </c>
      <c r="B6" s="33" t="s">
        <v>31</v>
      </c>
      <c r="C6" s="33"/>
      <c r="D6" s="34" t="s">
        <v>3</v>
      </c>
      <c r="E6" s="34" t="s">
        <v>0</v>
      </c>
    </row>
    <row r="7" spans="1:5" s="15" customFormat="1" ht="18" customHeight="1">
      <c r="A7" s="42" t="s">
        <v>4</v>
      </c>
      <c r="B7" s="43" t="s">
        <v>32</v>
      </c>
      <c r="C7" s="43"/>
      <c r="D7" s="44">
        <f>SUM(D8:D12)</f>
        <v>11699105140</v>
      </c>
      <c r="E7" s="44">
        <f>SUM(E8:E12)</f>
        <v>8322754416</v>
      </c>
    </row>
    <row r="8" spans="1:5" ht="18" customHeight="1">
      <c r="A8" s="19">
        <v>1</v>
      </c>
      <c r="B8" s="12" t="s">
        <v>33</v>
      </c>
      <c r="C8" s="12"/>
      <c r="D8" s="7">
        <v>1125672984</v>
      </c>
      <c r="E8" s="8">
        <v>2175301483</v>
      </c>
    </row>
    <row r="9" spans="1:5" ht="18" customHeight="1">
      <c r="A9" s="19">
        <v>2</v>
      </c>
      <c r="B9" s="12" t="s">
        <v>16</v>
      </c>
      <c r="C9" s="12"/>
      <c r="D9" s="7">
        <v>0</v>
      </c>
      <c r="E9" s="8"/>
    </row>
    <row r="10" spans="1:5" ht="18" customHeight="1">
      <c r="A10" s="19">
        <v>3</v>
      </c>
      <c r="B10" s="12" t="s">
        <v>69</v>
      </c>
      <c r="C10" s="12"/>
      <c r="D10" s="7">
        <v>2332109636</v>
      </c>
      <c r="E10" s="7">
        <v>2805802557</v>
      </c>
    </row>
    <row r="11" spans="1:5" ht="18" customHeight="1">
      <c r="A11" s="19">
        <v>4</v>
      </c>
      <c r="B11" s="12" t="s">
        <v>17</v>
      </c>
      <c r="C11" s="12"/>
      <c r="D11" s="7">
        <v>8212554210</v>
      </c>
      <c r="E11" s="8">
        <v>3332334866</v>
      </c>
    </row>
    <row r="12" spans="1:5" ht="18" customHeight="1">
      <c r="A12" s="19">
        <v>5</v>
      </c>
      <c r="B12" s="12" t="s">
        <v>34</v>
      </c>
      <c r="C12" s="12"/>
      <c r="D12" s="7">
        <v>28768310</v>
      </c>
      <c r="E12" s="8">
        <v>9315510</v>
      </c>
    </row>
    <row r="13" spans="1:5" s="18" customFormat="1" ht="18" customHeight="1">
      <c r="A13" s="35" t="s">
        <v>5</v>
      </c>
      <c r="B13" s="39" t="s">
        <v>18</v>
      </c>
      <c r="C13" s="39"/>
      <c r="D13" s="5">
        <f>D15+D20+D21+D22</f>
        <v>9518263903</v>
      </c>
      <c r="E13" s="5">
        <f>E15+E20+E21+E22</f>
        <v>8444429571</v>
      </c>
    </row>
    <row r="14" spans="1:5" s="18" customFormat="1" ht="18" customHeight="1">
      <c r="A14" s="36">
        <v>1</v>
      </c>
      <c r="B14" s="48" t="s">
        <v>35</v>
      </c>
      <c r="C14" s="48"/>
      <c r="D14" s="16"/>
      <c r="E14" s="17"/>
    </row>
    <row r="15" spans="1:5" s="9" customFormat="1" ht="18" customHeight="1">
      <c r="A15" s="19">
        <v>2</v>
      </c>
      <c r="B15" s="12" t="s">
        <v>6</v>
      </c>
      <c r="C15" s="12"/>
      <c r="D15" s="7">
        <f>SUM(D16:D19)</f>
        <v>9518263903</v>
      </c>
      <c r="E15" s="7">
        <f>SUM(E16:E19)</f>
        <v>8444429571</v>
      </c>
    </row>
    <row r="16" spans="1:5" ht="18" customHeight="1">
      <c r="A16" s="19"/>
      <c r="B16" s="12" t="s">
        <v>36</v>
      </c>
      <c r="C16" s="12"/>
      <c r="D16" s="7">
        <v>7022280689</v>
      </c>
      <c r="E16" s="8">
        <v>6119429571</v>
      </c>
    </row>
    <row r="17" spans="1:5" ht="18" customHeight="1">
      <c r="A17" s="19"/>
      <c r="B17" s="12" t="s">
        <v>37</v>
      </c>
      <c r="C17" s="12"/>
      <c r="D17" s="7">
        <v>2475000000</v>
      </c>
      <c r="E17" s="8">
        <v>2325000000</v>
      </c>
    </row>
    <row r="18" spans="1:5" ht="18" customHeight="1">
      <c r="A18" s="19"/>
      <c r="B18" s="12" t="s">
        <v>38</v>
      </c>
      <c r="C18" s="12"/>
      <c r="D18" s="7"/>
      <c r="E18" s="8"/>
    </row>
    <row r="19" spans="1:5" ht="18" customHeight="1">
      <c r="A19" s="19"/>
      <c r="B19" s="12" t="s">
        <v>39</v>
      </c>
      <c r="C19" s="12"/>
      <c r="D19" s="7">
        <v>20983214</v>
      </c>
      <c r="E19" s="8"/>
    </row>
    <row r="20" spans="1:5" ht="18" customHeight="1">
      <c r="A20" s="19">
        <v>3</v>
      </c>
      <c r="B20" s="12" t="s">
        <v>40</v>
      </c>
      <c r="C20" s="12"/>
      <c r="D20" s="5">
        <v>0</v>
      </c>
      <c r="E20" s="6"/>
    </row>
    <row r="21" spans="1:5" s="9" customFormat="1" ht="18" customHeight="1">
      <c r="A21" s="19">
        <v>4</v>
      </c>
      <c r="B21" s="12" t="s">
        <v>41</v>
      </c>
      <c r="C21" s="12"/>
      <c r="D21" s="7"/>
      <c r="E21" s="8"/>
    </row>
    <row r="22" spans="1:5" s="9" customFormat="1" ht="18" customHeight="1">
      <c r="A22" s="19">
        <v>5</v>
      </c>
      <c r="B22" s="12" t="s">
        <v>42</v>
      </c>
      <c r="C22" s="12"/>
      <c r="D22" s="7">
        <v>0</v>
      </c>
      <c r="E22" s="8"/>
    </row>
    <row r="23" spans="1:5" s="18" customFormat="1" ht="18" customHeight="1">
      <c r="A23" s="35" t="s">
        <v>7</v>
      </c>
      <c r="B23" s="37" t="s">
        <v>8</v>
      </c>
      <c r="C23" s="37"/>
      <c r="D23" s="40">
        <f>D13+D7</f>
        <v>21217369043</v>
      </c>
      <c r="E23" s="41">
        <f>E13+E7</f>
        <v>16767183987</v>
      </c>
    </row>
    <row r="24" spans="1:5" s="18" customFormat="1" ht="18" customHeight="1">
      <c r="A24" s="35" t="s">
        <v>9</v>
      </c>
      <c r="B24" s="38" t="s">
        <v>10</v>
      </c>
      <c r="C24" s="38"/>
      <c r="D24" s="5">
        <f>SUM(D25:D26)</f>
        <v>10047430027</v>
      </c>
      <c r="E24" s="5">
        <f>SUM(E25:E26)</f>
        <v>5283258451</v>
      </c>
    </row>
    <row r="25" spans="1:5" s="9" customFormat="1" ht="18" customHeight="1">
      <c r="A25" s="19">
        <v>1</v>
      </c>
      <c r="B25" s="12" t="s">
        <v>11</v>
      </c>
      <c r="C25" s="12"/>
      <c r="D25" s="7">
        <v>9847616866</v>
      </c>
      <c r="E25" s="7">
        <v>5189357040</v>
      </c>
    </row>
    <row r="26" spans="1:5" s="9" customFormat="1" ht="18" customHeight="1">
      <c r="A26" s="19">
        <v>2</v>
      </c>
      <c r="B26" s="12" t="s">
        <v>12</v>
      </c>
      <c r="C26" s="12"/>
      <c r="D26" s="7">
        <v>199813161</v>
      </c>
      <c r="E26" s="8">
        <v>93901411</v>
      </c>
    </row>
    <row r="27" spans="1:5" s="18" customFormat="1" ht="18" customHeight="1">
      <c r="A27" s="35" t="s">
        <v>13</v>
      </c>
      <c r="B27" s="38" t="s">
        <v>43</v>
      </c>
      <c r="C27" s="38"/>
      <c r="D27" s="16">
        <f>D28+D38</f>
        <v>11169939016</v>
      </c>
      <c r="E27" s="16">
        <f>E28+E38</f>
        <v>11483925536</v>
      </c>
    </row>
    <row r="28" spans="1:5" s="9" customFormat="1" ht="18" customHeight="1">
      <c r="A28" s="19">
        <v>1</v>
      </c>
      <c r="B28" s="12" t="s">
        <v>43</v>
      </c>
      <c r="C28" s="12"/>
      <c r="D28" s="7">
        <f>SUM(D29:D37)</f>
        <v>10982076574</v>
      </c>
      <c r="E28" s="7">
        <f>SUM(E29:E37)</f>
        <v>11377445094</v>
      </c>
    </row>
    <row r="29" spans="1:5" s="9" customFormat="1" ht="18" customHeight="1">
      <c r="A29" s="19"/>
      <c r="B29" s="12" t="s">
        <v>44</v>
      </c>
      <c r="C29" s="12"/>
      <c r="D29" s="7">
        <v>7500000000</v>
      </c>
      <c r="E29" s="8">
        <v>7500000000</v>
      </c>
    </row>
    <row r="30" spans="1:5" s="9" customFormat="1" ht="18" customHeight="1">
      <c r="A30" s="19"/>
      <c r="B30" s="12" t="s">
        <v>45</v>
      </c>
      <c r="C30" s="12"/>
      <c r="D30" s="7"/>
      <c r="E30" s="8"/>
    </row>
    <row r="31" spans="1:5" s="9" customFormat="1" ht="18" customHeight="1">
      <c r="A31" s="19"/>
      <c r="B31" s="12" t="s">
        <v>46</v>
      </c>
      <c r="C31" s="12"/>
      <c r="D31" s="7">
        <v>280794384</v>
      </c>
      <c r="E31" s="8">
        <v>280794384</v>
      </c>
    </row>
    <row r="32" spans="1:5" s="9" customFormat="1" ht="18" customHeight="1">
      <c r="A32" s="19"/>
      <c r="B32" s="12" t="s">
        <v>47</v>
      </c>
      <c r="C32" s="12"/>
      <c r="D32" s="7"/>
      <c r="E32" s="8"/>
    </row>
    <row r="33" spans="1:5" s="9" customFormat="1" ht="18" customHeight="1">
      <c r="A33" s="19"/>
      <c r="B33" s="12" t="s">
        <v>48</v>
      </c>
      <c r="C33" s="12"/>
      <c r="D33" s="7"/>
      <c r="E33" s="8"/>
    </row>
    <row r="34" spans="1:5" s="9" customFormat="1" ht="18" customHeight="1">
      <c r="A34" s="19"/>
      <c r="B34" s="12" t="s">
        <v>49</v>
      </c>
      <c r="C34" s="12"/>
      <c r="D34" s="7"/>
      <c r="E34" s="8"/>
    </row>
    <row r="35" spans="1:5" s="9" customFormat="1" ht="18" customHeight="1">
      <c r="A35" s="19"/>
      <c r="B35" s="12" t="s">
        <v>50</v>
      </c>
      <c r="C35" s="12"/>
      <c r="D35" s="7">
        <f>1840059752+280794384</f>
        <v>2120854136</v>
      </c>
      <c r="E35" s="8">
        <f>1966466403+334815787</f>
        <v>2301282190</v>
      </c>
    </row>
    <row r="36" spans="1:5" s="9" customFormat="1" ht="18" customHeight="1">
      <c r="A36" s="19"/>
      <c r="B36" s="12" t="s">
        <v>51</v>
      </c>
      <c r="C36" s="12"/>
      <c r="D36" s="7">
        <v>1080428054</v>
      </c>
      <c r="E36" s="8">
        <v>1295368520</v>
      </c>
    </row>
    <row r="37" spans="1:5" s="9" customFormat="1" ht="18" customHeight="1">
      <c r="A37" s="19"/>
      <c r="B37" s="12" t="s">
        <v>52</v>
      </c>
      <c r="C37" s="12"/>
      <c r="D37" s="7"/>
      <c r="E37" s="8"/>
    </row>
    <row r="38" spans="1:5" s="9" customFormat="1" ht="18" customHeight="1">
      <c r="A38" s="19">
        <v>2</v>
      </c>
      <c r="B38" s="12" t="s">
        <v>53</v>
      </c>
      <c r="C38" s="12"/>
      <c r="D38" s="7">
        <f>SUM(D39:D41)</f>
        <v>187862442</v>
      </c>
      <c r="E38" s="7">
        <f>SUM(E39:E41)</f>
        <v>106480442</v>
      </c>
    </row>
    <row r="39" spans="1:5" s="9" customFormat="1" ht="18" customHeight="1">
      <c r="A39" s="19"/>
      <c r="B39" s="12" t="s">
        <v>54</v>
      </c>
      <c r="C39" s="12"/>
      <c r="D39" s="7">
        <v>187862442</v>
      </c>
      <c r="E39" s="8">
        <v>106480442</v>
      </c>
    </row>
    <row r="40" spans="1:5" s="9" customFormat="1" ht="18" customHeight="1">
      <c r="A40" s="19"/>
      <c r="B40" s="12" t="s">
        <v>55</v>
      </c>
      <c r="C40" s="12"/>
      <c r="D40" s="7"/>
      <c r="E40" s="8"/>
    </row>
    <row r="41" spans="1:5" s="9" customFormat="1" ht="18" customHeight="1">
      <c r="A41" s="19"/>
      <c r="B41" s="12" t="s">
        <v>56</v>
      </c>
      <c r="C41" s="12"/>
      <c r="D41" s="7"/>
      <c r="E41" s="8"/>
    </row>
    <row r="42" spans="1:5" s="18" customFormat="1" ht="18" customHeight="1">
      <c r="A42" s="49" t="s">
        <v>29</v>
      </c>
      <c r="B42" s="50" t="s">
        <v>1</v>
      </c>
      <c r="C42" s="50"/>
      <c r="D42" s="51">
        <f>D27+D24</f>
        <v>21217369043</v>
      </c>
      <c r="E42" s="52">
        <f>E27+E24</f>
        <v>16767183987</v>
      </c>
    </row>
    <row r="43" spans="1:5" s="18" customFormat="1" ht="15.75">
      <c r="A43" s="53"/>
      <c r="B43" s="31"/>
      <c r="C43" s="31"/>
      <c r="D43" s="54"/>
      <c r="E43" s="54"/>
    </row>
    <row r="44" spans="1:5" s="18" customFormat="1" ht="15.75">
      <c r="A44" s="53"/>
      <c r="B44" s="31"/>
      <c r="C44" s="31"/>
      <c r="D44" s="54"/>
      <c r="E44" s="54"/>
    </row>
    <row r="45" spans="1:5" s="18" customFormat="1" ht="15.75">
      <c r="A45" s="53"/>
      <c r="B45" s="31"/>
      <c r="C45" s="31"/>
      <c r="D45" s="54"/>
      <c r="E45" s="54"/>
    </row>
    <row r="46" spans="1:5" s="18" customFormat="1" ht="15.75">
      <c r="A46" s="53"/>
      <c r="B46" s="31"/>
      <c r="C46" s="31"/>
      <c r="D46" s="54"/>
      <c r="E46" s="54"/>
    </row>
    <row r="47" spans="1:5" s="58" customFormat="1" ht="24.75" customHeight="1">
      <c r="A47" s="55" t="s">
        <v>14</v>
      </c>
      <c r="B47" s="56"/>
      <c r="C47" s="56"/>
      <c r="D47" s="57"/>
      <c r="E47" s="57"/>
    </row>
    <row r="48" spans="1:5" ht="21.75" customHeight="1">
      <c r="A48" s="10" t="s">
        <v>15</v>
      </c>
      <c r="B48" s="13" t="s">
        <v>26</v>
      </c>
      <c r="C48" s="13"/>
      <c r="D48" s="11" t="s">
        <v>89</v>
      </c>
      <c r="E48" s="11" t="s">
        <v>90</v>
      </c>
    </row>
    <row r="49" spans="1:5" ht="18" customHeight="1">
      <c r="A49" s="24">
        <v>1</v>
      </c>
      <c r="B49" s="25" t="s">
        <v>19</v>
      </c>
      <c r="C49" s="25"/>
      <c r="D49" s="20">
        <v>9050539918</v>
      </c>
      <c r="E49" s="21">
        <v>27069639755</v>
      </c>
    </row>
    <row r="50" spans="1:5" ht="18" customHeight="1">
      <c r="A50" s="19">
        <v>2</v>
      </c>
      <c r="B50" s="26" t="s">
        <v>57</v>
      </c>
      <c r="C50" s="26"/>
      <c r="D50" s="22"/>
      <c r="E50" s="21"/>
    </row>
    <row r="51" spans="1:5" ht="18" customHeight="1">
      <c r="A51" s="19">
        <v>3</v>
      </c>
      <c r="B51" s="26" t="s">
        <v>58</v>
      </c>
      <c r="C51" s="29"/>
      <c r="D51" s="21">
        <f>D49</f>
        <v>9050539918</v>
      </c>
      <c r="E51" s="21">
        <f>E49</f>
        <v>27069639755</v>
      </c>
    </row>
    <row r="52" spans="1:5" ht="18" customHeight="1">
      <c r="A52" s="19">
        <v>4</v>
      </c>
      <c r="B52" s="26" t="s">
        <v>20</v>
      </c>
      <c r="C52" s="29"/>
      <c r="D52" s="21">
        <v>6981377616</v>
      </c>
      <c r="E52" s="21">
        <v>21607742215</v>
      </c>
    </row>
    <row r="53" spans="1:5" ht="18" customHeight="1">
      <c r="A53" s="19">
        <v>5</v>
      </c>
      <c r="B53" s="26" t="s">
        <v>59</v>
      </c>
      <c r="C53" s="29"/>
      <c r="D53" s="21">
        <f>D51-D52</f>
        <v>2069162302</v>
      </c>
      <c r="E53" s="21">
        <f>E51-E52</f>
        <v>5461897540</v>
      </c>
    </row>
    <row r="54" spans="1:5" ht="18" customHeight="1">
      <c r="A54" s="19">
        <v>6</v>
      </c>
      <c r="B54" s="26" t="s">
        <v>60</v>
      </c>
      <c r="C54" s="29"/>
      <c r="D54" s="21">
        <v>11608279</v>
      </c>
      <c r="E54" s="21">
        <v>56815941</v>
      </c>
    </row>
    <row r="55" spans="1:5" ht="18" customHeight="1">
      <c r="A55" s="19">
        <v>7</v>
      </c>
      <c r="B55" s="26" t="s">
        <v>61</v>
      </c>
      <c r="C55" s="29"/>
      <c r="D55" s="21">
        <v>130324069</v>
      </c>
      <c r="E55" s="21">
        <v>713119324</v>
      </c>
    </row>
    <row r="56" spans="1:5" ht="18" customHeight="1">
      <c r="A56" s="19">
        <v>8</v>
      </c>
      <c r="B56" s="26" t="s">
        <v>22</v>
      </c>
      <c r="C56" s="29"/>
      <c r="D56" s="21">
        <v>439201098</v>
      </c>
      <c r="E56" s="21">
        <v>1509331503</v>
      </c>
    </row>
    <row r="57" spans="1:5" ht="18" customHeight="1">
      <c r="A57" s="19">
        <v>9</v>
      </c>
      <c r="B57" s="26" t="s">
        <v>23</v>
      </c>
      <c r="C57" s="29"/>
      <c r="D57" s="21">
        <v>636155741</v>
      </c>
      <c r="E57" s="21">
        <v>1973025669</v>
      </c>
    </row>
    <row r="58" spans="1:5" ht="18" customHeight="1">
      <c r="A58" s="19">
        <v>10</v>
      </c>
      <c r="B58" s="26" t="s">
        <v>62</v>
      </c>
      <c r="C58" s="29"/>
      <c r="D58" s="21">
        <f>D53+D54-D55-D56-D57</f>
        <v>875089673</v>
      </c>
      <c r="E58" s="21">
        <f>E53+E54-E55-E56-E57</f>
        <v>1323236985</v>
      </c>
    </row>
    <row r="59" spans="1:5" ht="18" customHeight="1">
      <c r="A59" s="19">
        <v>11</v>
      </c>
      <c r="B59" s="26" t="s">
        <v>63</v>
      </c>
      <c r="C59" s="29"/>
      <c r="D59" s="21"/>
      <c r="E59" s="21">
        <v>264253334</v>
      </c>
    </row>
    <row r="60" spans="1:5" ht="18" customHeight="1">
      <c r="A60" s="19">
        <v>12</v>
      </c>
      <c r="B60" s="26" t="s">
        <v>24</v>
      </c>
      <c r="C60" s="29"/>
      <c r="D60" s="21"/>
      <c r="E60" s="21">
        <v>81247854</v>
      </c>
    </row>
    <row r="61" spans="1:5" ht="18" customHeight="1">
      <c r="A61" s="19">
        <v>13</v>
      </c>
      <c r="B61" s="27" t="s">
        <v>25</v>
      </c>
      <c r="C61" s="62"/>
      <c r="D61" s="21">
        <f>D59-D60</f>
        <v>0</v>
      </c>
      <c r="E61" s="21">
        <f>E59-E60</f>
        <v>183005480</v>
      </c>
    </row>
    <row r="62" spans="1:5" ht="18" customHeight="1">
      <c r="A62" s="19">
        <v>14</v>
      </c>
      <c r="B62" s="26" t="s">
        <v>64</v>
      </c>
      <c r="C62" s="29"/>
      <c r="D62" s="21">
        <f>D58+D61</f>
        <v>875089673</v>
      </c>
      <c r="E62" s="21">
        <f>E58+E61</f>
        <v>1506242465</v>
      </c>
    </row>
    <row r="63" spans="1:5" ht="18" customHeight="1">
      <c r="A63" s="19">
        <v>15</v>
      </c>
      <c r="B63" s="26" t="s">
        <v>65</v>
      </c>
      <c r="C63" s="29"/>
      <c r="D63" s="21"/>
      <c r="E63" s="21">
        <v>210873945</v>
      </c>
    </row>
    <row r="64" spans="1:5" ht="18" customHeight="1">
      <c r="A64" s="28">
        <v>16</v>
      </c>
      <c r="B64" s="29" t="s">
        <v>66</v>
      </c>
      <c r="C64" s="29"/>
      <c r="D64" s="21">
        <f>D62</f>
        <v>875089673</v>
      </c>
      <c r="E64" s="21">
        <f>E62-E63</f>
        <v>1295368520</v>
      </c>
    </row>
    <row r="65" spans="1:5" ht="18" customHeight="1">
      <c r="A65" s="19">
        <v>17</v>
      </c>
      <c r="B65" s="30" t="s">
        <v>67</v>
      </c>
      <c r="C65" s="63"/>
      <c r="D65" s="23">
        <f>D64/750000</f>
        <v>1166.7862306666666</v>
      </c>
      <c r="E65" s="23">
        <f>E64/750000</f>
        <v>1727.1580266666667</v>
      </c>
    </row>
    <row r="66" spans="1:5" ht="18" customHeight="1">
      <c r="A66" s="45">
        <v>18</v>
      </c>
      <c r="B66" s="46" t="s">
        <v>21</v>
      </c>
      <c r="C66" s="64"/>
      <c r="D66" s="47"/>
      <c r="E66" s="47">
        <v>1300</v>
      </c>
    </row>
    <row r="67" spans="1:5" ht="18" customHeight="1">
      <c r="A67" s="59"/>
      <c r="B67" s="60"/>
      <c r="C67" s="65"/>
      <c r="D67" s="79"/>
      <c r="E67" s="79"/>
    </row>
    <row r="68" spans="4:5" ht="15">
      <c r="D68" s="87" t="s">
        <v>71</v>
      </c>
      <c r="E68" s="87"/>
    </row>
    <row r="69" spans="1:5" s="14" customFormat="1" ht="14.25">
      <c r="A69" s="86" t="s">
        <v>28</v>
      </c>
      <c r="B69" s="86"/>
      <c r="C69" s="1"/>
      <c r="D69" s="86" t="s">
        <v>68</v>
      </c>
      <c r="E69" s="86"/>
    </row>
  </sheetData>
  <mergeCells count="6">
    <mergeCell ref="D69:E69"/>
    <mergeCell ref="A69:B69"/>
    <mergeCell ref="D68:E68"/>
    <mergeCell ref="B2:E2"/>
    <mergeCell ref="B3:E3"/>
    <mergeCell ref="D5:E5"/>
  </mergeCells>
  <printOptions horizontalCentered="1"/>
  <pageMargins left="0.4" right="0.55" top="0.39" bottom="0.54" header="0.3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75">
      <selection activeCell="B87" sqref="B87"/>
    </sheetView>
  </sheetViews>
  <sheetFormatPr defaultColWidth="8.796875" defaultRowHeight="15"/>
  <cols>
    <col min="1" max="1" width="5.69921875" style="0" customWidth="1"/>
    <col min="2" max="2" width="40.5" style="0" customWidth="1"/>
    <col min="3" max="3" width="10.59765625" style="0" customWidth="1"/>
    <col min="4" max="5" width="16" style="0" customWidth="1"/>
    <col min="6" max="6" width="12.8984375" style="0" customWidth="1"/>
  </cols>
  <sheetData>
    <row r="1" spans="2:5" ht="15.75">
      <c r="B1" s="1" t="s">
        <v>30</v>
      </c>
      <c r="C1" s="1"/>
      <c r="D1" s="2"/>
      <c r="E1" s="2"/>
    </row>
    <row r="2" spans="2:5" ht="17.25">
      <c r="B2" s="88" t="s">
        <v>2</v>
      </c>
      <c r="C2" s="88"/>
      <c r="D2" s="88"/>
      <c r="E2" s="88"/>
    </row>
    <row r="3" spans="2:5" ht="15.75">
      <c r="B3" s="89" t="s">
        <v>93</v>
      </c>
      <c r="C3" s="89"/>
      <c r="D3" s="89"/>
      <c r="E3" s="89"/>
    </row>
    <row r="4" spans="1:5" ht="16.5">
      <c r="A4" s="55" t="s">
        <v>27</v>
      </c>
      <c r="B4" s="32"/>
      <c r="C4" s="32"/>
      <c r="D4" s="3"/>
      <c r="E4" s="3"/>
    </row>
    <row r="5" spans="2:5" ht="6" customHeight="1">
      <c r="B5" s="4"/>
      <c r="C5" s="4"/>
      <c r="D5" s="89"/>
      <c r="E5" s="89"/>
    </row>
    <row r="6" spans="1:5" ht="20.25" customHeight="1">
      <c r="A6" s="10" t="s">
        <v>15</v>
      </c>
      <c r="B6" s="33" t="s">
        <v>31</v>
      </c>
      <c r="C6" s="80"/>
      <c r="D6" s="34" t="s">
        <v>3</v>
      </c>
      <c r="E6" s="34" t="s">
        <v>0</v>
      </c>
    </row>
    <row r="7" spans="1:5" s="15" customFormat="1" ht="18" customHeight="1">
      <c r="A7" s="42" t="s">
        <v>4</v>
      </c>
      <c r="B7" s="43" t="s">
        <v>32</v>
      </c>
      <c r="C7" s="81"/>
      <c r="D7" s="44">
        <f>SUM(D8:D12)</f>
        <v>11699105140</v>
      </c>
      <c r="E7" s="44">
        <f>SUM(E8:E12)</f>
        <v>8322754416</v>
      </c>
    </row>
    <row r="8" spans="1:5" ht="18" customHeight="1">
      <c r="A8" s="19">
        <v>1</v>
      </c>
      <c r="B8" s="12" t="s">
        <v>33</v>
      </c>
      <c r="C8" s="82"/>
      <c r="D8" s="7">
        <v>1125672984</v>
      </c>
      <c r="E8" s="8">
        <v>2175301483</v>
      </c>
    </row>
    <row r="9" spans="1:5" ht="18" customHeight="1">
      <c r="A9" s="19">
        <v>2</v>
      </c>
      <c r="B9" s="12" t="s">
        <v>16</v>
      </c>
      <c r="C9" s="82"/>
      <c r="D9" s="7">
        <v>0</v>
      </c>
      <c r="E9" s="8"/>
    </row>
    <row r="10" spans="1:5" ht="18" customHeight="1">
      <c r="A10" s="19">
        <v>3</v>
      </c>
      <c r="B10" s="12" t="s">
        <v>69</v>
      </c>
      <c r="C10" s="82"/>
      <c r="D10" s="7">
        <v>2332109636</v>
      </c>
      <c r="E10" s="7">
        <v>2805802557</v>
      </c>
    </row>
    <row r="11" spans="1:5" ht="18" customHeight="1">
      <c r="A11" s="19">
        <v>4</v>
      </c>
      <c r="B11" s="12" t="s">
        <v>17</v>
      </c>
      <c r="C11" s="82"/>
      <c r="D11" s="7">
        <v>8212554210</v>
      </c>
      <c r="E11" s="8">
        <v>3332334866</v>
      </c>
    </row>
    <row r="12" spans="1:5" ht="18" customHeight="1">
      <c r="A12" s="19">
        <v>5</v>
      </c>
      <c r="B12" s="12" t="s">
        <v>34</v>
      </c>
      <c r="C12" s="82"/>
      <c r="D12" s="7">
        <v>28768310</v>
      </c>
      <c r="E12" s="8">
        <v>9315510</v>
      </c>
    </row>
    <row r="13" spans="1:5" s="18" customFormat="1" ht="18" customHeight="1">
      <c r="A13" s="35" t="s">
        <v>5</v>
      </c>
      <c r="B13" s="38" t="s">
        <v>18</v>
      </c>
      <c r="C13" s="83"/>
      <c r="D13" s="5">
        <f>D15+D20+D21+D22</f>
        <v>9518263903</v>
      </c>
      <c r="E13" s="5">
        <f>E15+E20+E21+E22</f>
        <v>8444429571</v>
      </c>
    </row>
    <row r="14" spans="1:5" s="18" customFormat="1" ht="18" customHeight="1">
      <c r="A14" s="36">
        <v>1</v>
      </c>
      <c r="B14" s="48" t="s">
        <v>35</v>
      </c>
      <c r="C14" s="84"/>
      <c r="D14" s="16"/>
      <c r="E14" s="17"/>
    </row>
    <row r="15" spans="1:5" s="9" customFormat="1" ht="18" customHeight="1">
      <c r="A15" s="19">
        <v>2</v>
      </c>
      <c r="B15" s="12" t="s">
        <v>6</v>
      </c>
      <c r="C15" s="82"/>
      <c r="D15" s="7">
        <f>SUM(D16:D19)</f>
        <v>9518263903</v>
      </c>
      <c r="E15" s="7">
        <f>SUM(E16:E19)</f>
        <v>8444429571</v>
      </c>
    </row>
    <row r="16" spans="1:5" ht="18" customHeight="1">
      <c r="A16" s="19"/>
      <c r="B16" s="12" t="s">
        <v>36</v>
      </c>
      <c r="C16" s="82"/>
      <c r="D16" s="7">
        <v>7022280689</v>
      </c>
      <c r="E16" s="8">
        <v>6119429571</v>
      </c>
    </row>
    <row r="17" spans="1:5" ht="18" customHeight="1">
      <c r="A17" s="19"/>
      <c r="B17" s="12" t="s">
        <v>37</v>
      </c>
      <c r="C17" s="82"/>
      <c r="D17" s="7">
        <v>2475000000</v>
      </c>
      <c r="E17" s="8">
        <v>2325000000</v>
      </c>
    </row>
    <row r="18" spans="1:5" ht="18" customHeight="1">
      <c r="A18" s="19"/>
      <c r="B18" s="12" t="s">
        <v>38</v>
      </c>
      <c r="C18" s="82"/>
      <c r="D18" s="7"/>
      <c r="E18" s="8"/>
    </row>
    <row r="19" spans="1:5" ht="18" customHeight="1">
      <c r="A19" s="19"/>
      <c r="B19" s="12" t="s">
        <v>39</v>
      </c>
      <c r="C19" s="82"/>
      <c r="D19" s="7">
        <v>20983214</v>
      </c>
      <c r="E19" s="8"/>
    </row>
    <row r="20" spans="1:5" ht="18" customHeight="1">
      <c r="A20" s="19">
        <v>3</v>
      </c>
      <c r="B20" s="12" t="s">
        <v>40</v>
      </c>
      <c r="C20" s="82"/>
      <c r="D20" s="5">
        <v>0</v>
      </c>
      <c r="E20" s="6"/>
    </row>
    <row r="21" spans="1:5" s="9" customFormat="1" ht="18" customHeight="1">
      <c r="A21" s="19">
        <v>4</v>
      </c>
      <c r="B21" s="12" t="s">
        <v>41</v>
      </c>
      <c r="C21" s="82"/>
      <c r="D21" s="7"/>
      <c r="E21" s="8"/>
    </row>
    <row r="22" spans="1:5" s="9" customFormat="1" ht="18" customHeight="1">
      <c r="A22" s="19">
        <v>5</v>
      </c>
      <c r="B22" s="12" t="s">
        <v>42</v>
      </c>
      <c r="C22" s="82"/>
      <c r="D22" s="7">
        <v>0</v>
      </c>
      <c r="E22" s="8"/>
    </row>
    <row r="23" spans="1:5" s="18" customFormat="1" ht="18" customHeight="1">
      <c r="A23" s="35" t="s">
        <v>7</v>
      </c>
      <c r="B23" s="37" t="s">
        <v>8</v>
      </c>
      <c r="C23" s="85"/>
      <c r="D23" s="40">
        <f>D13+D7</f>
        <v>21217369043</v>
      </c>
      <c r="E23" s="41">
        <f>E13+E7</f>
        <v>16767183987</v>
      </c>
    </row>
    <row r="24" spans="1:5" s="18" customFormat="1" ht="18" customHeight="1">
      <c r="A24" s="35" t="s">
        <v>9</v>
      </c>
      <c r="B24" s="38" t="s">
        <v>10</v>
      </c>
      <c r="C24" s="83"/>
      <c r="D24" s="5">
        <f>SUM(D25:D26)</f>
        <v>10047430027</v>
      </c>
      <c r="E24" s="5">
        <f>SUM(E25:E26)</f>
        <v>5283258451</v>
      </c>
    </row>
    <row r="25" spans="1:5" s="9" customFormat="1" ht="18" customHeight="1">
      <c r="A25" s="19">
        <v>1</v>
      </c>
      <c r="B25" s="12" t="s">
        <v>11</v>
      </c>
      <c r="C25" s="82"/>
      <c r="D25" s="7">
        <v>9847616866</v>
      </c>
      <c r="E25" s="7">
        <v>5189357040</v>
      </c>
    </row>
    <row r="26" spans="1:5" s="9" customFormat="1" ht="18" customHeight="1">
      <c r="A26" s="19">
        <v>2</v>
      </c>
      <c r="B26" s="12" t="s">
        <v>12</v>
      </c>
      <c r="C26" s="82"/>
      <c r="D26" s="7">
        <v>199813161</v>
      </c>
      <c r="E26" s="8">
        <v>93901411</v>
      </c>
    </row>
    <row r="27" spans="1:5" s="18" customFormat="1" ht="18" customHeight="1">
      <c r="A27" s="35" t="s">
        <v>13</v>
      </c>
      <c r="B27" s="38" t="s">
        <v>43</v>
      </c>
      <c r="C27" s="83"/>
      <c r="D27" s="16">
        <f>D28+D38</f>
        <v>11169939016</v>
      </c>
      <c r="E27" s="16">
        <f>E28+E38</f>
        <v>11483925536</v>
      </c>
    </row>
    <row r="28" spans="1:5" s="9" customFormat="1" ht="18" customHeight="1">
      <c r="A28" s="19">
        <v>1</v>
      </c>
      <c r="B28" s="12" t="s">
        <v>43</v>
      </c>
      <c r="C28" s="82"/>
      <c r="D28" s="7">
        <f>SUM(D29:D37)</f>
        <v>10982076574</v>
      </c>
      <c r="E28" s="7">
        <f>SUM(E29:E37)</f>
        <v>11377445094</v>
      </c>
    </row>
    <row r="29" spans="1:5" s="9" customFormat="1" ht="18" customHeight="1">
      <c r="A29" s="19"/>
      <c r="B29" s="12" t="s">
        <v>44</v>
      </c>
      <c r="C29" s="82"/>
      <c r="D29" s="7">
        <v>7500000000</v>
      </c>
      <c r="E29" s="8">
        <v>7500000000</v>
      </c>
    </row>
    <row r="30" spans="1:5" s="9" customFormat="1" ht="18" customHeight="1">
      <c r="A30" s="19"/>
      <c r="B30" s="12" t="s">
        <v>45</v>
      </c>
      <c r="C30" s="82"/>
      <c r="D30" s="7"/>
      <c r="E30" s="8"/>
    </row>
    <row r="31" spans="1:5" s="9" customFormat="1" ht="18" customHeight="1">
      <c r="A31" s="19"/>
      <c r="B31" s="12" t="s">
        <v>46</v>
      </c>
      <c r="C31" s="82"/>
      <c r="D31" s="7">
        <v>280794384</v>
      </c>
      <c r="E31" s="8">
        <v>280794384</v>
      </c>
    </row>
    <row r="32" spans="1:5" s="9" customFormat="1" ht="18" customHeight="1">
      <c r="A32" s="19"/>
      <c r="B32" s="12" t="s">
        <v>47</v>
      </c>
      <c r="C32" s="82"/>
      <c r="D32" s="7"/>
      <c r="E32" s="8"/>
    </row>
    <row r="33" spans="1:5" s="9" customFormat="1" ht="18" customHeight="1">
      <c r="A33" s="19"/>
      <c r="B33" s="12" t="s">
        <v>48</v>
      </c>
      <c r="C33" s="82"/>
      <c r="D33" s="7"/>
      <c r="E33" s="8"/>
    </row>
    <row r="34" spans="1:5" s="9" customFormat="1" ht="18" customHeight="1">
      <c r="A34" s="19"/>
      <c r="B34" s="12" t="s">
        <v>49</v>
      </c>
      <c r="C34" s="82"/>
      <c r="D34" s="7"/>
      <c r="E34" s="8"/>
    </row>
    <row r="35" spans="1:5" s="9" customFormat="1" ht="18" customHeight="1">
      <c r="A35" s="19"/>
      <c r="B35" s="12" t="s">
        <v>50</v>
      </c>
      <c r="C35" s="82"/>
      <c r="D35" s="7">
        <f>1840059752+280794384</f>
        <v>2120854136</v>
      </c>
      <c r="E35" s="8">
        <f>1966466403+334815787</f>
        <v>2301282190</v>
      </c>
    </row>
    <row r="36" spans="1:5" s="9" customFormat="1" ht="18" customHeight="1">
      <c r="A36" s="19"/>
      <c r="B36" s="12" t="s">
        <v>51</v>
      </c>
      <c r="C36" s="82"/>
      <c r="D36" s="7">
        <v>1080428054</v>
      </c>
      <c r="E36" s="8">
        <v>1295368520</v>
      </c>
    </row>
    <row r="37" spans="1:5" s="9" customFormat="1" ht="18" customHeight="1">
      <c r="A37" s="19"/>
      <c r="B37" s="12" t="s">
        <v>52</v>
      </c>
      <c r="C37" s="82"/>
      <c r="D37" s="7"/>
      <c r="E37" s="8"/>
    </row>
    <row r="38" spans="1:5" s="9" customFormat="1" ht="18" customHeight="1">
      <c r="A38" s="19">
        <v>2</v>
      </c>
      <c r="B38" s="12" t="s">
        <v>53</v>
      </c>
      <c r="C38" s="82"/>
      <c r="D38" s="7">
        <f>SUM(D39:D41)</f>
        <v>187862442</v>
      </c>
      <c r="E38" s="7">
        <f>SUM(E39:E41)</f>
        <v>106480442</v>
      </c>
    </row>
    <row r="39" spans="1:5" s="9" customFormat="1" ht="18" customHeight="1">
      <c r="A39" s="19"/>
      <c r="B39" s="12" t="s">
        <v>54</v>
      </c>
      <c r="C39" s="82"/>
      <c r="D39" s="7">
        <v>187862442</v>
      </c>
      <c r="E39" s="8">
        <v>106480442</v>
      </c>
    </row>
    <row r="40" spans="1:5" s="9" customFormat="1" ht="18" customHeight="1">
      <c r="A40" s="19"/>
      <c r="B40" s="12" t="s">
        <v>55</v>
      </c>
      <c r="C40" s="82"/>
      <c r="D40" s="7"/>
      <c r="E40" s="8"/>
    </row>
    <row r="41" spans="1:5" s="9" customFormat="1" ht="18" customHeight="1">
      <c r="A41" s="19"/>
      <c r="B41" s="12" t="s">
        <v>56</v>
      </c>
      <c r="C41" s="82"/>
      <c r="D41" s="7"/>
      <c r="E41" s="8"/>
    </row>
    <row r="42" spans="1:5" s="18" customFormat="1" ht="18" customHeight="1">
      <c r="A42" s="49" t="s">
        <v>29</v>
      </c>
      <c r="B42" s="50" t="s">
        <v>1</v>
      </c>
      <c r="C42" s="50"/>
      <c r="D42" s="51">
        <f>D27+D24</f>
        <v>21217369043</v>
      </c>
      <c r="E42" s="52">
        <f>E27+E24</f>
        <v>16767183987</v>
      </c>
    </row>
    <row r="43" spans="1:5" s="18" customFormat="1" ht="15.75">
      <c r="A43" s="53"/>
      <c r="B43" s="31"/>
      <c r="C43" s="31"/>
      <c r="D43" s="54"/>
      <c r="E43" s="54"/>
    </row>
    <row r="44" spans="1:5" s="18" customFormat="1" ht="15.75">
      <c r="A44" s="53"/>
      <c r="B44" s="31"/>
      <c r="C44" s="31"/>
      <c r="D44" s="54"/>
      <c r="E44" s="54"/>
    </row>
    <row r="45" spans="1:5" s="18" customFormat="1" ht="15.75">
      <c r="A45" s="53"/>
      <c r="B45" s="31"/>
      <c r="C45" s="31"/>
      <c r="D45" s="54"/>
      <c r="E45" s="54"/>
    </row>
    <row r="46" spans="1:5" s="58" customFormat="1" ht="24.75" customHeight="1">
      <c r="A46" s="55" t="s">
        <v>14</v>
      </c>
      <c r="B46" s="56"/>
      <c r="C46" s="56"/>
      <c r="D46" s="57"/>
      <c r="E46" s="57"/>
    </row>
    <row r="47" spans="1:5" ht="21.75" customHeight="1">
      <c r="A47" s="10" t="s">
        <v>15</v>
      </c>
      <c r="B47" s="13" t="s">
        <v>26</v>
      </c>
      <c r="C47" s="13"/>
      <c r="D47" s="11" t="s">
        <v>91</v>
      </c>
      <c r="E47" s="11" t="s">
        <v>92</v>
      </c>
    </row>
    <row r="48" spans="1:5" ht="18" customHeight="1">
      <c r="A48" s="24">
        <v>1</v>
      </c>
      <c r="B48" s="25" t="s">
        <v>19</v>
      </c>
      <c r="C48" s="25"/>
      <c r="D48" s="20">
        <v>22774453333</v>
      </c>
      <c r="E48" s="21">
        <v>27069639755</v>
      </c>
    </row>
    <row r="49" spans="1:5" ht="18" customHeight="1">
      <c r="A49" s="19">
        <v>2</v>
      </c>
      <c r="B49" s="26" t="s">
        <v>57</v>
      </c>
      <c r="C49" s="26"/>
      <c r="D49" s="22"/>
      <c r="E49" s="21"/>
    </row>
    <row r="50" spans="1:5" ht="18" customHeight="1">
      <c r="A50" s="19">
        <v>3</v>
      </c>
      <c r="B50" s="26" t="s">
        <v>58</v>
      </c>
      <c r="C50" s="29"/>
      <c r="D50" s="21">
        <f>D48</f>
        <v>22774453333</v>
      </c>
      <c r="E50" s="21">
        <f>E48</f>
        <v>27069639755</v>
      </c>
    </row>
    <row r="51" spans="1:5" ht="18" customHeight="1">
      <c r="A51" s="19">
        <v>4</v>
      </c>
      <c r="B51" s="26" t="s">
        <v>20</v>
      </c>
      <c r="C51" s="29"/>
      <c r="D51" s="21">
        <v>18054607567</v>
      </c>
      <c r="E51" s="21">
        <v>21607742215</v>
      </c>
    </row>
    <row r="52" spans="1:5" ht="18" customHeight="1">
      <c r="A52" s="19">
        <v>5</v>
      </c>
      <c r="B52" s="26" t="s">
        <v>59</v>
      </c>
      <c r="C52" s="29"/>
      <c r="D52" s="21">
        <f>D50-D51</f>
        <v>4719845766</v>
      </c>
      <c r="E52" s="21">
        <f>E50-E51</f>
        <v>5461897540</v>
      </c>
    </row>
    <row r="53" spans="1:5" ht="18" customHeight="1">
      <c r="A53" s="19">
        <v>6</v>
      </c>
      <c r="B53" s="26" t="s">
        <v>60</v>
      </c>
      <c r="C53" s="29"/>
      <c r="D53" s="21">
        <v>69101606</v>
      </c>
      <c r="E53" s="21">
        <v>56815941</v>
      </c>
    </row>
    <row r="54" spans="1:5" ht="18" customHeight="1">
      <c r="A54" s="19">
        <v>7</v>
      </c>
      <c r="B54" s="26" t="s">
        <v>61</v>
      </c>
      <c r="C54" s="29"/>
      <c r="D54" s="21">
        <v>898617180</v>
      </c>
      <c r="E54" s="21">
        <v>713119324</v>
      </c>
    </row>
    <row r="55" spans="1:5" ht="18" customHeight="1">
      <c r="A55" s="19">
        <v>8</v>
      </c>
      <c r="B55" s="26" t="s">
        <v>22</v>
      </c>
      <c r="C55" s="29"/>
      <c r="D55" s="21">
        <v>911625142</v>
      </c>
      <c r="E55" s="21">
        <v>1509331503</v>
      </c>
    </row>
    <row r="56" spans="1:5" ht="18" customHeight="1">
      <c r="A56" s="19">
        <v>9</v>
      </c>
      <c r="B56" s="26" t="s">
        <v>23</v>
      </c>
      <c r="C56" s="29"/>
      <c r="D56" s="21">
        <v>2033610937</v>
      </c>
      <c r="E56" s="21">
        <v>1973025669</v>
      </c>
    </row>
    <row r="57" spans="1:5" ht="18" customHeight="1">
      <c r="A57" s="19">
        <v>10</v>
      </c>
      <c r="B57" s="26" t="s">
        <v>62</v>
      </c>
      <c r="C57" s="29"/>
      <c r="D57" s="21">
        <f>D52+D53-D54-D55-D56</f>
        <v>945094113</v>
      </c>
      <c r="E57" s="21">
        <f>E52+E53-E54-E55-E56</f>
        <v>1323236985</v>
      </c>
    </row>
    <row r="58" spans="1:5" ht="18" customHeight="1">
      <c r="A58" s="19">
        <v>11</v>
      </c>
      <c r="B58" s="26" t="s">
        <v>63</v>
      </c>
      <c r="C58" s="29"/>
      <c r="D58" s="21">
        <v>510952380</v>
      </c>
      <c r="E58" s="21">
        <v>264253334</v>
      </c>
    </row>
    <row r="59" spans="1:5" ht="18" customHeight="1">
      <c r="A59" s="19">
        <v>12</v>
      </c>
      <c r="B59" s="26" t="s">
        <v>24</v>
      </c>
      <c r="C59" s="29"/>
      <c r="D59" s="21">
        <v>199734802</v>
      </c>
      <c r="E59" s="21">
        <v>81247854</v>
      </c>
    </row>
    <row r="60" spans="1:5" ht="18" customHeight="1">
      <c r="A60" s="19">
        <v>13</v>
      </c>
      <c r="B60" s="27" t="s">
        <v>25</v>
      </c>
      <c r="C60" s="62"/>
      <c r="D60" s="21">
        <f>D58-D59</f>
        <v>311217578</v>
      </c>
      <c r="E60" s="21">
        <f>E58-E59</f>
        <v>183005480</v>
      </c>
    </row>
    <row r="61" spans="1:5" ht="18" customHeight="1">
      <c r="A61" s="19">
        <v>14</v>
      </c>
      <c r="B61" s="26" t="s">
        <v>64</v>
      </c>
      <c r="C61" s="29"/>
      <c r="D61" s="21">
        <f>D57+D60</f>
        <v>1256311691</v>
      </c>
      <c r="E61" s="21">
        <f>E57+E60</f>
        <v>1506242465</v>
      </c>
    </row>
    <row r="62" spans="1:5" ht="18" customHeight="1">
      <c r="A62" s="19">
        <v>15</v>
      </c>
      <c r="B62" s="26" t="s">
        <v>65</v>
      </c>
      <c r="C62" s="29"/>
      <c r="D62" s="21">
        <v>175883637</v>
      </c>
      <c r="E62" s="21">
        <v>210873945</v>
      </c>
    </row>
    <row r="63" spans="1:5" ht="18" customHeight="1">
      <c r="A63" s="28">
        <v>16</v>
      </c>
      <c r="B63" s="29" t="s">
        <v>66</v>
      </c>
      <c r="C63" s="29"/>
      <c r="D63" s="21">
        <f>D61-D62</f>
        <v>1080428054</v>
      </c>
      <c r="E63" s="21">
        <f>E61-E62</f>
        <v>1295368520</v>
      </c>
    </row>
    <row r="64" spans="1:5" ht="18" customHeight="1">
      <c r="A64" s="19">
        <v>17</v>
      </c>
      <c r="B64" s="30" t="s">
        <v>67</v>
      </c>
      <c r="C64" s="63"/>
      <c r="D64" s="23">
        <f>D63/750000</f>
        <v>1440.5707386666666</v>
      </c>
      <c r="E64" s="23">
        <f>E63/750000</f>
        <v>1727.1580266666667</v>
      </c>
    </row>
    <row r="65" spans="1:5" ht="18" customHeight="1">
      <c r="A65" s="45">
        <v>18</v>
      </c>
      <c r="B65" s="46" t="s">
        <v>21</v>
      </c>
      <c r="C65" s="64"/>
      <c r="D65" s="47"/>
      <c r="E65" s="47">
        <v>1300</v>
      </c>
    </row>
    <row r="66" spans="1:5" ht="18" customHeight="1">
      <c r="A66" s="59"/>
      <c r="B66" s="60"/>
      <c r="C66" s="60"/>
      <c r="D66" s="61"/>
      <c r="E66" s="61"/>
    </row>
    <row r="67" spans="1:5" ht="18" customHeight="1">
      <c r="A67" s="55" t="s">
        <v>72</v>
      </c>
      <c r="B67" s="60"/>
      <c r="C67" s="60"/>
      <c r="D67" s="61"/>
      <c r="E67" s="61"/>
    </row>
    <row r="68" spans="1:5" ht="18" customHeight="1">
      <c r="A68" s="10" t="s">
        <v>15</v>
      </c>
      <c r="B68" s="66" t="s">
        <v>26</v>
      </c>
      <c r="C68" s="66" t="s">
        <v>73</v>
      </c>
      <c r="D68" s="11" t="s">
        <v>91</v>
      </c>
      <c r="E68" s="11" t="s">
        <v>92</v>
      </c>
    </row>
    <row r="69" spans="1:5" ht="18" customHeight="1">
      <c r="A69" s="67">
        <v>1</v>
      </c>
      <c r="B69" s="68" t="s">
        <v>74</v>
      </c>
      <c r="C69" s="69" t="s">
        <v>87</v>
      </c>
      <c r="D69" s="70"/>
      <c r="E69" s="70"/>
    </row>
    <row r="70" spans="1:5" ht="18" customHeight="1">
      <c r="A70" s="19"/>
      <c r="B70" s="71" t="s">
        <v>75</v>
      </c>
      <c r="C70" s="72"/>
      <c r="D70" s="77">
        <f>D13/D23*100</f>
        <v>44.86071710262423</v>
      </c>
      <c r="E70" s="77">
        <f>E13/E23*100</f>
        <v>50.36283717973852</v>
      </c>
    </row>
    <row r="71" spans="1:5" ht="18" customHeight="1">
      <c r="A71" s="19"/>
      <c r="B71" s="71" t="s">
        <v>76</v>
      </c>
      <c r="C71" s="72"/>
      <c r="D71" s="77">
        <f>D7/D23*100</f>
        <v>55.13928289737577</v>
      </c>
      <c r="E71" s="77">
        <f>E7/E23*100</f>
        <v>49.63716282026148</v>
      </c>
    </row>
    <row r="72" spans="1:5" ht="18" customHeight="1">
      <c r="A72" s="35">
        <v>2</v>
      </c>
      <c r="B72" s="73" t="s">
        <v>77</v>
      </c>
      <c r="C72" s="74" t="s">
        <v>87</v>
      </c>
      <c r="D72" s="22"/>
      <c r="E72" s="22"/>
    </row>
    <row r="73" spans="1:5" ht="18" customHeight="1">
      <c r="A73" s="19"/>
      <c r="B73" s="71" t="s">
        <v>78</v>
      </c>
      <c r="C73" s="72"/>
      <c r="D73" s="77">
        <f>D24/D42*100</f>
        <v>47.354740385754056</v>
      </c>
      <c r="E73" s="77">
        <f>E24/E42*100</f>
        <v>31.509515581723424</v>
      </c>
    </row>
    <row r="74" spans="1:5" ht="18" customHeight="1">
      <c r="A74" s="19"/>
      <c r="B74" s="71" t="s">
        <v>79</v>
      </c>
      <c r="C74" s="72"/>
      <c r="D74" s="77">
        <f>D27/D42*100</f>
        <v>52.645259614245944</v>
      </c>
      <c r="E74" s="77">
        <f>E27/E42*100</f>
        <v>68.49048441827658</v>
      </c>
    </row>
    <row r="75" spans="1:5" ht="18" customHeight="1">
      <c r="A75" s="35">
        <v>3</v>
      </c>
      <c r="B75" s="73" t="s">
        <v>80</v>
      </c>
      <c r="C75" s="74" t="s">
        <v>88</v>
      </c>
      <c r="D75" s="22"/>
      <c r="E75" s="22"/>
    </row>
    <row r="76" spans="1:5" ht="18" customHeight="1">
      <c r="A76" s="19"/>
      <c r="B76" s="71" t="s">
        <v>81</v>
      </c>
      <c r="C76" s="72"/>
      <c r="D76" s="77">
        <f>(D7-D11)/D25</f>
        <v>0.35405022123044894</v>
      </c>
      <c r="E76" s="77">
        <f>(E7-E11)/E25</f>
        <v>0.9616643278798177</v>
      </c>
    </row>
    <row r="77" spans="1:5" ht="18" customHeight="1">
      <c r="A77" s="19"/>
      <c r="B77" s="71" t="s">
        <v>82</v>
      </c>
      <c r="C77" s="72"/>
      <c r="D77" s="77">
        <f>D7/D25</f>
        <v>1.1880138412362966</v>
      </c>
      <c r="E77" s="77">
        <f>E7/E25</f>
        <v>1.6038122549378486</v>
      </c>
    </row>
    <row r="78" spans="1:5" ht="18" customHeight="1">
      <c r="A78" s="35">
        <v>4</v>
      </c>
      <c r="B78" s="73" t="s">
        <v>83</v>
      </c>
      <c r="C78" s="74" t="s">
        <v>87</v>
      </c>
      <c r="D78" s="22"/>
      <c r="E78" s="22"/>
    </row>
    <row r="79" spans="1:5" ht="18" customHeight="1">
      <c r="A79" s="19"/>
      <c r="B79" s="71" t="s">
        <v>84</v>
      </c>
      <c r="C79" s="72"/>
      <c r="D79" s="77">
        <f>D63/D23*100</f>
        <v>5.0921867447861215</v>
      </c>
      <c r="E79" s="77">
        <f>E63/E23*100</f>
        <v>7.725617617152232</v>
      </c>
    </row>
    <row r="80" spans="1:5" ht="18" customHeight="1">
      <c r="A80" s="19"/>
      <c r="B80" s="71" t="s">
        <v>85</v>
      </c>
      <c r="C80" s="72"/>
      <c r="D80" s="77">
        <f>D63/D50*100</f>
        <v>4.7440350738714265</v>
      </c>
      <c r="E80" s="77">
        <f>E63/E50*100</f>
        <v>4.78531865116799</v>
      </c>
    </row>
    <row r="81" spans="1:5" ht="18" customHeight="1">
      <c r="A81" s="45"/>
      <c r="B81" s="75" t="s">
        <v>86</v>
      </c>
      <c r="C81" s="76"/>
      <c r="D81" s="78">
        <f>D63/D42*100</f>
        <v>5.0921867447861215</v>
      </c>
      <c r="E81" s="78">
        <f>E63/E42*100</f>
        <v>7.725617617152232</v>
      </c>
    </row>
    <row r="82" spans="1:5" ht="18" customHeight="1">
      <c r="A82" s="59"/>
      <c r="B82" s="60"/>
      <c r="C82" s="65"/>
      <c r="D82" s="79"/>
      <c r="E82" s="79"/>
    </row>
    <row r="83" spans="4:5" ht="15">
      <c r="D83" s="87" t="s">
        <v>71</v>
      </c>
      <c r="E83" s="87"/>
    </row>
    <row r="84" spans="1:5" s="14" customFormat="1" ht="14.25">
      <c r="A84" s="86" t="s">
        <v>28</v>
      </c>
      <c r="B84" s="86"/>
      <c r="C84" s="86"/>
      <c r="D84" s="86" t="s">
        <v>68</v>
      </c>
      <c r="E84" s="86"/>
    </row>
    <row r="89" spans="1:5" ht="15.75">
      <c r="A89" s="90" t="s">
        <v>94</v>
      </c>
      <c r="B89" s="90"/>
      <c r="C89" s="90"/>
      <c r="D89" s="90" t="s">
        <v>95</v>
      </c>
      <c r="E89" s="90"/>
    </row>
  </sheetData>
  <mergeCells count="8">
    <mergeCell ref="A89:C89"/>
    <mergeCell ref="D89:E89"/>
    <mergeCell ref="B2:E2"/>
    <mergeCell ref="B3:E3"/>
    <mergeCell ref="D5:E5"/>
    <mergeCell ref="D84:E84"/>
    <mergeCell ref="D83:E83"/>
    <mergeCell ref="A84:C84"/>
  </mergeCells>
  <printOptions horizontalCentered="1"/>
  <pageMargins left="0.19" right="0.55" top="0.54" bottom="0.54" header="0.5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</cp:lastModifiedBy>
  <cp:lastPrinted>2008-01-29T01:36:46Z</cp:lastPrinted>
  <dcterms:created xsi:type="dcterms:W3CDTF">2007-01-22T08:33:52Z</dcterms:created>
  <dcterms:modified xsi:type="dcterms:W3CDTF">2008-01-29T01:36:52Z</dcterms:modified>
  <cp:category/>
  <cp:version/>
  <cp:contentType/>
  <cp:contentStatus/>
</cp:coreProperties>
</file>